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prj\bkr-zip9\hepmpo-freight-study\__JIM-critical-freight-updates\csv-export-pub\"/>
    </mc:Choice>
  </mc:AlternateContent>
  <xr:revisionPtr revIDLastSave="0" documentId="13_ncr:1_{9A9A19FD-DA46-4CDF-AC53-CA3B63EDBAEF}" xr6:coauthVersionLast="47" xr6:coauthVersionMax="47" xr10:uidLastSave="{00000000-0000-0000-0000-000000000000}"/>
  <bookViews>
    <workbookView xWindow="2145" yWindow="1215" windowWidth="23880" windowHeight="13500" activeTab="1" xr2:uid="{00000000-000D-0000-FFFF-FFFF00000000}"/>
  </bookViews>
  <sheets>
    <sheet name="draft-hepmpo-cfc-mar30-2023" sheetId="2" r:id="rId1"/>
    <sheet name="Summary" sheetId="1" r:id="rId2"/>
  </sheets>
  <definedNames>
    <definedName name="ExternalData_1" localSheetId="0" hidden="1">'draft-hepmpo-cfc-mar30-2023'!$A$1:$J$47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7" i="1"/>
  <c r="H6" i="1"/>
  <c r="H4" i="1"/>
  <c r="D4" i="1"/>
  <c r="D10" i="1"/>
  <c r="D9" i="1"/>
  <c r="D7" i="1"/>
  <c r="D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2A03C41-99A6-43D9-B339-B50D8C7A0705}" keepAlive="1" name="Query - draft-hepmpo-cfc-mar30-2023" description="Connection to the 'draft-hepmpo-cfc-mar30-2023' query in the workbook." type="5" refreshedVersion="8" background="1" saveData="1">
    <dbPr connection="Provider=Microsoft.Mashup.OleDb.1;Data Source=$Workbook$;Location=draft-hepmpo-cfc-mar30-2023;Extended Properties=&quot;&quot;" command="SELECT * FROM [draft-hepmpo-cfc-mar30-2023]"/>
  </connection>
</connections>
</file>

<file path=xl/sharedStrings.xml><?xml version="1.0" encoding="utf-8"?>
<sst xmlns="http://schemas.openxmlformats.org/spreadsheetml/2006/main" count="390" uniqueCount="167">
  <si>
    <t>id_text</t>
  </si>
  <si>
    <t>route_name</t>
  </si>
  <si>
    <t>st_from</t>
  </si>
  <si>
    <t>st_to</t>
  </si>
  <si>
    <t>mileage</t>
  </si>
  <si>
    <t>freight_score</t>
  </si>
  <si>
    <t>type</t>
  </si>
  <si>
    <t>urban_rural</t>
  </si>
  <si>
    <t>county</t>
  </si>
  <si>
    <t>state_code</t>
  </si>
  <si>
    <t>1</t>
  </si>
  <si>
    <t>Halfway Blvd</t>
  </si>
  <si>
    <t>Downsville Pike</t>
  </si>
  <si>
    <t>Urban Boundary North of Blake Rd</t>
  </si>
  <si>
    <t>Existing</t>
  </si>
  <si>
    <t>Urban</t>
  </si>
  <si>
    <t>Washington</t>
  </si>
  <si>
    <t>MD</t>
  </si>
  <si>
    <t>2</t>
  </si>
  <si>
    <t>MD 63</t>
  </si>
  <si>
    <t>Rural</t>
  </si>
  <si>
    <t>3</t>
  </si>
  <si>
    <t>Greencastle Pike (MD 63)</t>
  </si>
  <si>
    <t>I-70</t>
  </si>
  <si>
    <t>Elliott Pky</t>
  </si>
  <si>
    <t>4</t>
  </si>
  <si>
    <t>Sharpsburg Pike (MD 65)</t>
  </si>
  <si>
    <t>Col HK Douglas Dr</t>
  </si>
  <si>
    <t>Oak Ridge Drive</t>
  </si>
  <si>
    <t>5</t>
  </si>
  <si>
    <t>East Oak Ridge Drive</t>
  </si>
  <si>
    <t>MD 65</t>
  </si>
  <si>
    <t>Oakmont Drive</t>
  </si>
  <si>
    <t>6</t>
  </si>
  <si>
    <t>US HWY 340</t>
  </si>
  <si>
    <t>VA State Line</t>
  </si>
  <si>
    <t>Keep Tryst Rd</t>
  </si>
  <si>
    <t>7</t>
  </si>
  <si>
    <t>Maugans Avenue to Volvo Entrance</t>
  </si>
  <si>
    <t>Shawley Dr</t>
  </si>
  <si>
    <t>Volvo Way</t>
  </si>
  <si>
    <t>Comments</t>
  </si>
  <si>
    <t>8</t>
  </si>
  <si>
    <t>Extension of New Gate Blvd (Not Present Now)</t>
  </si>
  <si>
    <t>New Gate Blvd</t>
  </si>
  <si>
    <t>US40</t>
  </si>
  <si>
    <t>9</t>
  </si>
  <si>
    <t>Showalter Road</t>
  </si>
  <si>
    <t>I-81 SB Ramp</t>
  </si>
  <si>
    <t>Pennsylvania Ave (US11)</t>
  </si>
  <si>
    <t>10</t>
  </si>
  <si>
    <t>Crayton Blvd</t>
  </si>
  <si>
    <t>Maugans Ave</t>
  </si>
  <si>
    <t>Analysis</t>
  </si>
  <si>
    <t>11</t>
  </si>
  <si>
    <t>Western Maryland Parkway</t>
  </si>
  <si>
    <t xml:space="preserve">Cosmo Films </t>
  </si>
  <si>
    <t>12</t>
  </si>
  <si>
    <t>Wesel Blvd</t>
  </si>
  <si>
    <t>S Burhams Blvd</t>
  </si>
  <si>
    <t>13</t>
  </si>
  <si>
    <t>Hopewell Road</t>
  </si>
  <si>
    <t>MD 144</t>
  </si>
  <si>
    <t>Urbanized Boundary</t>
  </si>
  <si>
    <t>14</t>
  </si>
  <si>
    <t>Hunters Green Pkwy</t>
  </si>
  <si>
    <t>15</t>
  </si>
  <si>
    <t>Leon Grimm Drive</t>
  </si>
  <si>
    <t>16</t>
  </si>
  <si>
    <t>US 40</t>
  </si>
  <si>
    <t>McDade Rd</t>
  </si>
  <si>
    <t>Western Maryland Pkwy</t>
  </si>
  <si>
    <t>18</t>
  </si>
  <si>
    <t>Sterling Road</t>
  </si>
  <si>
    <t>Bower Ave</t>
  </si>
  <si>
    <t>MD 632</t>
  </si>
  <si>
    <t>19A</t>
  </si>
  <si>
    <t>MD 632 Downsville Pike</t>
  </si>
  <si>
    <t>I-70 Underpass</t>
  </si>
  <si>
    <t>19B</t>
  </si>
  <si>
    <t>20</t>
  </si>
  <si>
    <t>MD 68 Lappans Rd @ Exit 1</t>
  </si>
  <si>
    <t>I-81 SB Ramps</t>
  </si>
  <si>
    <t>Prosperity Ln</t>
  </si>
  <si>
    <t>21</t>
  </si>
  <si>
    <t>Hedgesville Road (WV 9)</t>
  </si>
  <si>
    <t xml:space="preserve">I-81 Ramps </t>
  </si>
  <si>
    <t>Harlan Springs Rd</t>
  </si>
  <si>
    <t>Berkeley</t>
  </si>
  <si>
    <t>WV</t>
  </si>
  <si>
    <t>22</t>
  </si>
  <si>
    <t xml:space="preserve">GM Access Road (WV </t>
  </si>
  <si>
    <t>WV 9</t>
  </si>
  <si>
    <t>Caperton Blvd</t>
  </si>
  <si>
    <t>23</t>
  </si>
  <si>
    <t>Harlan Station Rd</t>
  </si>
  <si>
    <t>24</t>
  </si>
  <si>
    <t>Apple Harvest Dr (WV 45)</t>
  </si>
  <si>
    <t>Retail Commons Pkwy</t>
  </si>
  <si>
    <t>25</t>
  </si>
  <si>
    <t>Tabler Station Rd</t>
  </si>
  <si>
    <t>I-81</t>
  </si>
  <si>
    <t>Winchester Ave</t>
  </si>
  <si>
    <t>26A</t>
  </si>
  <si>
    <t>Development Dr</t>
  </si>
  <si>
    <t>Business Park Dr</t>
  </si>
  <si>
    <t>26B</t>
  </si>
  <si>
    <t>Corning Way (11/21)</t>
  </si>
  <si>
    <t>27A</t>
  </si>
  <si>
    <t>At-Grade Railroad Crossing</t>
  </si>
  <si>
    <t>27B</t>
  </si>
  <si>
    <t>28</t>
  </si>
  <si>
    <t>29</t>
  </si>
  <si>
    <t>US 340</t>
  </si>
  <si>
    <t>William L Wilson Fwy (US 340)</t>
  </si>
  <si>
    <t>Jefferson</t>
  </si>
  <si>
    <t>30</t>
  </si>
  <si>
    <t>Patrick Henry Way</t>
  </si>
  <si>
    <t>31</t>
  </si>
  <si>
    <t>Hammonds Mill Road</t>
  </si>
  <si>
    <t>US 11</t>
  </si>
  <si>
    <t>Vantage View Dr</t>
  </si>
  <si>
    <t>33</t>
  </si>
  <si>
    <t>Mid Atlantic Pkwy</t>
  </si>
  <si>
    <t>Rt 9</t>
  </si>
  <si>
    <t>34</t>
  </si>
  <si>
    <t>US 11 from Tabler Station to Consumer Drive</t>
  </si>
  <si>
    <t>Consumer Dr.</t>
  </si>
  <si>
    <t>35</t>
  </si>
  <si>
    <t>WV 51 to Pilgrim Street</t>
  </si>
  <si>
    <t>Pilgrim St Roundabout</t>
  </si>
  <si>
    <t>36A</t>
  </si>
  <si>
    <t>Bucklestown Dr</t>
  </si>
  <si>
    <t>Eminence Dr</t>
  </si>
  <si>
    <t>36B</t>
  </si>
  <si>
    <t>US 11 from Eminence Drive to Business Park Drive</t>
  </si>
  <si>
    <t>Business Park Dr.</t>
  </si>
  <si>
    <t>37</t>
  </si>
  <si>
    <t>US 11 to Martinsburg Spec Building Access</t>
  </si>
  <si>
    <t>WV 901</t>
  </si>
  <si>
    <t>South of WV 11/12</t>
  </si>
  <si>
    <t>38</t>
  </si>
  <si>
    <t>US 340 Gap</t>
  </si>
  <si>
    <t>WV 230</t>
  </si>
  <si>
    <t>39A</t>
  </si>
  <si>
    <t>Shipley School Rd</t>
  </si>
  <si>
    <t>39B</t>
  </si>
  <si>
    <t>42</t>
  </si>
  <si>
    <t>Edwin Miller to Warm Springs</t>
  </si>
  <si>
    <t>Warm Springs Road</t>
  </si>
  <si>
    <t>MD Total Report Mileage</t>
  </si>
  <si>
    <t>MD Existing Urban Mileage</t>
  </si>
  <si>
    <t>MD Existing Rural Mileage</t>
  </si>
  <si>
    <t>MD Proposed Urban Mileage</t>
  </si>
  <si>
    <t>MD Proposed Rural Mileage</t>
  </si>
  <si>
    <t>WV Total Report Mileage</t>
  </si>
  <si>
    <t>WV Existing Urban Mileage</t>
  </si>
  <si>
    <t>WV Existing Rural Mileage</t>
  </si>
  <si>
    <t>WV Proposed Urban Mileage</t>
  </si>
  <si>
    <t>WV Proposed Rural Mileage</t>
  </si>
  <si>
    <t>Mileage</t>
  </si>
  <si>
    <t>US 11 from Bucklestown to Corning Way (11/21)</t>
  </si>
  <si>
    <t>17A</t>
  </si>
  <si>
    <t>17B</t>
  </si>
  <si>
    <t>17C</t>
  </si>
  <si>
    <t>Urban Boundary East of Delwood Ave</t>
  </si>
  <si>
    <t>Urban Boundary West of Cedar Crest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</si>
</sst>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796CA595-A6FB-48B2-A396-A999435CB55C}" autoFormatId="16" applyNumberFormats="0" applyBorderFormats="0" applyFontFormats="0" applyPatternFormats="0" applyAlignmentFormats="0" applyWidthHeightFormats="0">
  <queryTableRefresh nextId="11">
    <queryTableFields count="10">
      <queryTableField id="1" name="id_text" tableColumnId="1"/>
      <queryTableField id="2" name="route_name" tableColumnId="2"/>
      <queryTableField id="3" name="st_from" tableColumnId="3"/>
      <queryTableField id="4" name="st_to" tableColumnId="4"/>
      <queryTableField id="5" name="mileage" tableColumnId="5"/>
      <queryTableField id="6" name="freight_score" tableColumnId="6"/>
      <queryTableField id="7" name="type" tableColumnId="7"/>
      <queryTableField id="8" name="urban_rural" tableColumnId="8"/>
      <queryTableField id="9" name="county" tableColumnId="9"/>
      <queryTableField id="10" name="state_code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07B4A4-56CC-4D1B-87D0-54D1A0865424}" name="draft_hepmpo_cfc_mar30_2023" displayName="draft_hepmpo_cfc_mar30_2023" ref="A1:J47" tableType="queryTable" totalsRowShown="0">
  <autoFilter ref="A1:J47" xr:uid="{0F07B4A4-56CC-4D1B-87D0-54D1A0865424}"/>
  <tableColumns count="10">
    <tableColumn id="1" xr3:uid="{F4F02603-C89B-456E-9375-A7C61C8BBE60}" uniqueName="1" name="id_text" queryTableFieldId="1" dataDxfId="7"/>
    <tableColumn id="2" xr3:uid="{0BDC96D2-B645-4197-98CF-2D501C086EA0}" uniqueName="2" name="route_name" queryTableFieldId="2" dataDxfId="6"/>
    <tableColumn id="3" xr3:uid="{5A64532F-A359-469A-90DC-91EE4F1EF26F}" uniqueName="3" name="st_from" queryTableFieldId="3" dataDxfId="5"/>
    <tableColumn id="4" xr3:uid="{3FE44F17-7D63-4238-9205-A520D6D67C67}" uniqueName="4" name="st_to" queryTableFieldId="4" dataDxfId="4"/>
    <tableColumn id="5" xr3:uid="{6FEA9FB6-4B46-4714-B49E-8F3988F74AD0}" uniqueName="5" name="mileage" queryTableFieldId="5"/>
    <tableColumn id="6" xr3:uid="{193FB027-B60C-406B-B7FA-F1410568E9BA}" uniqueName="6" name="freight_score" queryTableFieldId="6"/>
    <tableColumn id="7" xr3:uid="{86366E55-EA70-4B37-8372-9D18D55AC365}" uniqueName="7" name="type" queryTableFieldId="7" dataDxfId="3"/>
    <tableColumn id="8" xr3:uid="{A56333B9-D74E-4818-BD84-61099C56969A}" uniqueName="8" name="urban_rural" queryTableFieldId="8" dataDxfId="2"/>
    <tableColumn id="9" xr3:uid="{0348A1D0-B42E-4BD2-B80A-EF5EDC33B219}" uniqueName="9" name="county" queryTableFieldId="9" dataDxfId="1"/>
    <tableColumn id="10" xr3:uid="{662C5300-7B93-4B7C-A8B4-ACEA853FE64E}" uniqueName="10" name="state_code" queryTableFieldId="10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F73BF-0471-420D-9AE7-3C17D9C8DE79}">
  <dimension ref="A1:J47"/>
  <sheetViews>
    <sheetView workbookViewId="0">
      <selection activeCell="A43" sqref="A43:XFD43"/>
    </sheetView>
  </sheetViews>
  <sheetFormatPr defaultRowHeight="15" x14ac:dyDescent="0.25"/>
  <cols>
    <col min="1" max="1" width="9.5703125" bestFit="1" customWidth="1"/>
    <col min="2" max="2" width="45.7109375" bestFit="1" customWidth="1"/>
    <col min="3" max="3" width="39.7109375" customWidth="1"/>
    <col min="4" max="4" width="39.28515625" customWidth="1"/>
    <col min="5" max="5" width="10.42578125" bestFit="1" customWidth="1"/>
    <col min="6" max="6" width="15" bestFit="1" customWidth="1"/>
    <col min="7" max="7" width="10.5703125" bestFit="1" customWidth="1"/>
    <col min="8" max="8" width="13.5703125" bestFit="1" customWidth="1"/>
    <col min="9" max="9" width="11.5703125" bestFit="1" customWidth="1"/>
    <col min="10" max="10" width="13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 t="s">
        <v>10</v>
      </c>
      <c r="B2" s="1" t="s">
        <v>11</v>
      </c>
      <c r="C2" s="1" t="s">
        <v>12</v>
      </c>
      <c r="D2" s="1" t="s">
        <v>13</v>
      </c>
      <c r="E2">
        <v>2.95</v>
      </c>
      <c r="F2">
        <v>4.9509999999999996</v>
      </c>
      <c r="G2" s="1" t="s">
        <v>14</v>
      </c>
      <c r="H2" s="1" t="s">
        <v>15</v>
      </c>
      <c r="I2" s="1" t="s">
        <v>16</v>
      </c>
      <c r="J2" s="1" t="s">
        <v>17</v>
      </c>
    </row>
    <row r="3" spans="1:10" x14ac:dyDescent="0.25">
      <c r="A3" s="1" t="s">
        <v>18</v>
      </c>
      <c r="B3" s="1" t="s">
        <v>11</v>
      </c>
      <c r="C3" s="1" t="s">
        <v>13</v>
      </c>
      <c r="D3" s="1" t="s">
        <v>19</v>
      </c>
      <c r="E3">
        <v>1.31</v>
      </c>
      <c r="F3">
        <v>1.758</v>
      </c>
      <c r="G3" s="1" t="s">
        <v>14</v>
      </c>
      <c r="H3" s="1" t="s">
        <v>20</v>
      </c>
      <c r="I3" s="1" t="s">
        <v>16</v>
      </c>
      <c r="J3" s="1" t="s">
        <v>17</v>
      </c>
    </row>
    <row r="4" spans="1:10" x14ac:dyDescent="0.25">
      <c r="A4" s="1" t="s">
        <v>21</v>
      </c>
      <c r="B4" s="1" t="s">
        <v>22</v>
      </c>
      <c r="C4" s="1" t="s">
        <v>23</v>
      </c>
      <c r="D4" s="1" t="s">
        <v>24</v>
      </c>
      <c r="E4">
        <v>0.93</v>
      </c>
      <c r="F4">
        <v>1.9930000000000001</v>
      </c>
      <c r="G4" s="1" t="s">
        <v>14</v>
      </c>
      <c r="H4" s="1" t="s">
        <v>15</v>
      </c>
      <c r="I4" s="1" t="s">
        <v>16</v>
      </c>
      <c r="J4" s="1" t="s">
        <v>17</v>
      </c>
    </row>
    <row r="5" spans="1:10" x14ac:dyDescent="0.25">
      <c r="A5" s="1" t="s">
        <v>25</v>
      </c>
      <c r="B5" s="1" t="s">
        <v>26</v>
      </c>
      <c r="C5" s="1" t="s">
        <v>27</v>
      </c>
      <c r="D5" s="1" t="s">
        <v>28</v>
      </c>
      <c r="E5">
        <v>0.79</v>
      </c>
      <c r="F5">
        <v>3.843</v>
      </c>
      <c r="G5" s="1" t="s">
        <v>14</v>
      </c>
      <c r="H5" s="1" t="s">
        <v>15</v>
      </c>
      <c r="I5" s="1" t="s">
        <v>16</v>
      </c>
      <c r="J5" s="1" t="s">
        <v>17</v>
      </c>
    </row>
    <row r="6" spans="1:10" x14ac:dyDescent="0.25">
      <c r="A6" s="1" t="s">
        <v>29</v>
      </c>
      <c r="B6" s="1" t="s">
        <v>30</v>
      </c>
      <c r="C6" s="1" t="s">
        <v>31</v>
      </c>
      <c r="D6" s="1" t="s">
        <v>32</v>
      </c>
      <c r="E6">
        <v>0.32</v>
      </c>
      <c r="F6">
        <v>4.5780000000000003</v>
      </c>
      <c r="G6" s="1" t="s">
        <v>14</v>
      </c>
      <c r="H6" s="1" t="s">
        <v>15</v>
      </c>
      <c r="I6" s="1" t="s">
        <v>16</v>
      </c>
      <c r="J6" s="1" t="s">
        <v>17</v>
      </c>
    </row>
    <row r="7" spans="1:10" x14ac:dyDescent="0.25">
      <c r="A7" s="1" t="s">
        <v>33</v>
      </c>
      <c r="B7" s="1" t="s">
        <v>34</v>
      </c>
      <c r="C7" s="1" t="s">
        <v>35</v>
      </c>
      <c r="D7" s="1" t="s">
        <v>36</v>
      </c>
      <c r="E7">
        <v>0.57999999999999996</v>
      </c>
      <c r="F7">
        <v>0.27200000000000002</v>
      </c>
      <c r="G7" s="1" t="s">
        <v>14</v>
      </c>
      <c r="H7" s="1" t="s">
        <v>20</v>
      </c>
      <c r="I7" s="1" t="s">
        <v>16</v>
      </c>
      <c r="J7" s="1" t="s">
        <v>17</v>
      </c>
    </row>
    <row r="8" spans="1:10" x14ac:dyDescent="0.25">
      <c r="A8" s="1" t="s">
        <v>37</v>
      </c>
      <c r="B8" s="1" t="s">
        <v>38</v>
      </c>
      <c r="C8" s="1" t="s">
        <v>39</v>
      </c>
      <c r="D8" s="1" t="s">
        <v>40</v>
      </c>
      <c r="E8">
        <v>0.33</v>
      </c>
      <c r="F8">
        <v>4.218</v>
      </c>
      <c r="G8" s="1" t="s">
        <v>41</v>
      </c>
      <c r="H8" s="1" t="s">
        <v>15</v>
      </c>
      <c r="I8" s="1" t="s">
        <v>16</v>
      </c>
      <c r="J8" s="1" t="s">
        <v>17</v>
      </c>
    </row>
    <row r="9" spans="1:10" x14ac:dyDescent="0.25">
      <c r="A9" s="1" t="s">
        <v>42</v>
      </c>
      <c r="B9" s="1" t="s">
        <v>43</v>
      </c>
      <c r="C9" s="1" t="s">
        <v>44</v>
      </c>
      <c r="D9" s="1" t="s">
        <v>45</v>
      </c>
      <c r="E9">
        <v>0.4</v>
      </c>
      <c r="F9">
        <v>0.94799999999999995</v>
      </c>
      <c r="G9" s="1" t="s">
        <v>41</v>
      </c>
      <c r="H9" s="1" t="s">
        <v>20</v>
      </c>
      <c r="I9" s="1" t="s">
        <v>16</v>
      </c>
      <c r="J9" s="1" t="s">
        <v>17</v>
      </c>
    </row>
    <row r="10" spans="1:10" x14ac:dyDescent="0.25">
      <c r="A10" s="1" t="s">
        <v>46</v>
      </c>
      <c r="B10" s="1" t="s">
        <v>47</v>
      </c>
      <c r="C10" s="1" t="s">
        <v>48</v>
      </c>
      <c r="D10" s="1" t="s">
        <v>49</v>
      </c>
      <c r="E10">
        <v>1.06</v>
      </c>
      <c r="F10">
        <v>4.9249999999999998</v>
      </c>
      <c r="G10" s="1" t="s">
        <v>41</v>
      </c>
      <c r="H10" s="1" t="s">
        <v>15</v>
      </c>
      <c r="I10" s="1" t="s">
        <v>16</v>
      </c>
      <c r="J10" s="1" t="s">
        <v>17</v>
      </c>
    </row>
    <row r="11" spans="1:10" x14ac:dyDescent="0.25">
      <c r="A11" s="1" t="s">
        <v>50</v>
      </c>
      <c r="B11" s="1" t="s">
        <v>51</v>
      </c>
      <c r="C11" s="1" t="s">
        <v>52</v>
      </c>
      <c r="D11" s="1" t="s">
        <v>47</v>
      </c>
      <c r="E11">
        <v>0.96</v>
      </c>
      <c r="F11">
        <v>5.9729999999999999</v>
      </c>
      <c r="G11" s="1" t="s">
        <v>53</v>
      </c>
      <c r="H11" s="1" t="s">
        <v>15</v>
      </c>
      <c r="I11" s="1" t="s">
        <v>16</v>
      </c>
      <c r="J11" s="1" t="s">
        <v>17</v>
      </c>
    </row>
    <row r="12" spans="1:10" x14ac:dyDescent="0.25">
      <c r="A12" s="1" t="s">
        <v>54</v>
      </c>
      <c r="B12" s="1" t="s">
        <v>55</v>
      </c>
      <c r="C12" s="1" t="s">
        <v>56</v>
      </c>
      <c r="D12" s="1" t="s">
        <v>45</v>
      </c>
      <c r="E12">
        <v>1.82</v>
      </c>
      <c r="F12">
        <v>5.4880000000000004</v>
      </c>
      <c r="G12" s="1" t="s">
        <v>53</v>
      </c>
      <c r="H12" s="1" t="s">
        <v>15</v>
      </c>
      <c r="I12" s="1" t="s">
        <v>16</v>
      </c>
      <c r="J12" s="1" t="s">
        <v>17</v>
      </c>
    </row>
    <row r="13" spans="1:10" x14ac:dyDescent="0.25">
      <c r="A13" s="1" t="s">
        <v>57</v>
      </c>
      <c r="B13" s="1" t="s">
        <v>58</v>
      </c>
      <c r="C13" s="1" t="s">
        <v>11</v>
      </c>
      <c r="D13" s="1" t="s">
        <v>59</v>
      </c>
      <c r="E13">
        <v>1.93</v>
      </c>
      <c r="F13">
        <v>4.16</v>
      </c>
      <c r="G13" s="1" t="s">
        <v>53</v>
      </c>
      <c r="H13" s="1" t="s">
        <v>15</v>
      </c>
      <c r="I13" s="1" t="s">
        <v>16</v>
      </c>
      <c r="J13" s="1" t="s">
        <v>17</v>
      </c>
    </row>
    <row r="14" spans="1:10" x14ac:dyDescent="0.25">
      <c r="A14" s="1" t="s">
        <v>60</v>
      </c>
      <c r="B14" s="1" t="s">
        <v>61</v>
      </c>
      <c r="C14" s="1" t="s">
        <v>62</v>
      </c>
      <c r="D14" s="1" t="s">
        <v>63</v>
      </c>
      <c r="E14">
        <v>0.45</v>
      </c>
      <c r="F14">
        <v>2.1219999999999999</v>
      </c>
      <c r="G14" s="1" t="s">
        <v>53</v>
      </c>
      <c r="H14" s="1" t="s">
        <v>20</v>
      </c>
      <c r="I14" s="1" t="s">
        <v>16</v>
      </c>
      <c r="J14" s="1" t="s">
        <v>17</v>
      </c>
    </row>
    <row r="15" spans="1:10" x14ac:dyDescent="0.25">
      <c r="A15" s="1" t="s">
        <v>64</v>
      </c>
      <c r="B15" s="1" t="s">
        <v>61</v>
      </c>
      <c r="C15" s="1" t="s">
        <v>63</v>
      </c>
      <c r="D15" s="1" t="s">
        <v>65</v>
      </c>
      <c r="E15">
        <v>1.76</v>
      </c>
      <c r="F15">
        <v>2.9910000000000001</v>
      </c>
      <c r="G15" s="1" t="s">
        <v>53</v>
      </c>
      <c r="H15" s="1" t="s">
        <v>15</v>
      </c>
      <c r="I15" s="1" t="s">
        <v>16</v>
      </c>
      <c r="J15" s="1" t="s">
        <v>17</v>
      </c>
    </row>
    <row r="16" spans="1:10" x14ac:dyDescent="0.25">
      <c r="A16" s="1" t="s">
        <v>66</v>
      </c>
      <c r="B16" s="1" t="s">
        <v>19</v>
      </c>
      <c r="C16" s="1" t="s">
        <v>23</v>
      </c>
      <c r="D16" s="1" t="s">
        <v>67</v>
      </c>
      <c r="E16">
        <v>2.16</v>
      </c>
      <c r="F16">
        <v>4.6390000000000002</v>
      </c>
      <c r="G16" s="1" t="s">
        <v>53</v>
      </c>
      <c r="H16" s="1" t="s">
        <v>15</v>
      </c>
      <c r="I16" s="1" t="s">
        <v>16</v>
      </c>
      <c r="J16" s="1" t="s">
        <v>17</v>
      </c>
    </row>
    <row r="17" spans="1:10" x14ac:dyDescent="0.25">
      <c r="A17" s="1" t="s">
        <v>68</v>
      </c>
      <c r="B17" s="1" t="s">
        <v>62</v>
      </c>
      <c r="C17" s="1" t="s">
        <v>69</v>
      </c>
      <c r="D17" s="1" t="s">
        <v>70</v>
      </c>
      <c r="E17">
        <v>0.43</v>
      </c>
      <c r="F17">
        <v>0.28699999999999998</v>
      </c>
      <c r="G17" s="1" t="s">
        <v>53</v>
      </c>
      <c r="H17" s="1" t="s">
        <v>20</v>
      </c>
      <c r="I17" s="1" t="s">
        <v>16</v>
      </c>
      <c r="J17" s="1" t="s">
        <v>17</v>
      </c>
    </row>
    <row r="18" spans="1:10" x14ac:dyDescent="0.25">
      <c r="A18" s="1" t="s">
        <v>162</v>
      </c>
      <c r="B18" s="1" t="s">
        <v>62</v>
      </c>
      <c r="C18" s="1" t="s">
        <v>70</v>
      </c>
      <c r="D18" s="1" t="s">
        <v>165</v>
      </c>
      <c r="E18">
        <v>0.33</v>
      </c>
      <c r="F18">
        <v>0.16900000000000001</v>
      </c>
      <c r="G18" s="1" t="s">
        <v>53</v>
      </c>
      <c r="H18" s="1" t="s">
        <v>15</v>
      </c>
      <c r="I18" s="1" t="s">
        <v>16</v>
      </c>
      <c r="J18" s="1" t="s">
        <v>17</v>
      </c>
    </row>
    <row r="19" spans="1:10" x14ac:dyDescent="0.25">
      <c r="A19" s="1" t="s">
        <v>163</v>
      </c>
      <c r="B19" s="1" t="s">
        <v>62</v>
      </c>
      <c r="C19" s="1" t="s">
        <v>165</v>
      </c>
      <c r="D19" s="1" t="s">
        <v>166</v>
      </c>
      <c r="E19">
        <v>0.09</v>
      </c>
      <c r="F19">
        <v>0.16900000000000001</v>
      </c>
      <c r="G19" s="1" t="s">
        <v>53</v>
      </c>
      <c r="H19" s="1" t="s">
        <v>20</v>
      </c>
      <c r="I19" s="1" t="s">
        <v>16</v>
      </c>
      <c r="J19" s="1" t="s">
        <v>17</v>
      </c>
    </row>
    <row r="20" spans="1:10" x14ac:dyDescent="0.25">
      <c r="A20" s="1" t="s">
        <v>164</v>
      </c>
      <c r="B20" s="1" t="s">
        <v>62</v>
      </c>
      <c r="C20" s="1" t="s">
        <v>166</v>
      </c>
      <c r="D20" s="1" t="s">
        <v>71</v>
      </c>
      <c r="E20">
        <v>0.6</v>
      </c>
      <c r="F20">
        <v>2.492</v>
      </c>
      <c r="G20" s="1" t="s">
        <v>53</v>
      </c>
      <c r="H20" s="1" t="s">
        <v>15</v>
      </c>
      <c r="I20" s="1" t="s">
        <v>16</v>
      </c>
      <c r="J20" s="1" t="s">
        <v>17</v>
      </c>
    </row>
    <row r="21" spans="1:10" x14ac:dyDescent="0.25">
      <c r="A21" s="1" t="s">
        <v>72</v>
      </c>
      <c r="B21" s="1" t="s">
        <v>73</v>
      </c>
      <c r="C21" s="1" t="s">
        <v>74</v>
      </c>
      <c r="D21" s="1" t="s">
        <v>75</v>
      </c>
      <c r="E21">
        <v>0.3</v>
      </c>
      <c r="F21">
        <v>4.0119999999999996</v>
      </c>
      <c r="G21" s="1" t="s">
        <v>53</v>
      </c>
      <c r="H21" s="1" t="s">
        <v>15</v>
      </c>
      <c r="I21" s="1" t="s">
        <v>16</v>
      </c>
      <c r="J21" s="1" t="s">
        <v>17</v>
      </c>
    </row>
    <row r="22" spans="1:10" x14ac:dyDescent="0.25">
      <c r="A22" s="1" t="s">
        <v>76</v>
      </c>
      <c r="B22" s="1" t="s">
        <v>77</v>
      </c>
      <c r="C22" s="1" t="s">
        <v>73</v>
      </c>
      <c r="D22" s="1" t="s">
        <v>78</v>
      </c>
      <c r="E22">
        <v>0.78</v>
      </c>
      <c r="F22">
        <v>5.4130000000000003</v>
      </c>
      <c r="G22" s="1" t="s">
        <v>53</v>
      </c>
      <c r="H22" s="1" t="s">
        <v>20</v>
      </c>
      <c r="I22" s="1" t="s">
        <v>16</v>
      </c>
      <c r="J22" s="1" t="s">
        <v>17</v>
      </c>
    </row>
    <row r="23" spans="1:10" x14ac:dyDescent="0.25">
      <c r="A23" s="1" t="s">
        <v>79</v>
      </c>
      <c r="B23" s="1" t="s">
        <v>77</v>
      </c>
      <c r="C23" s="1" t="s">
        <v>78</v>
      </c>
      <c r="D23" s="1" t="s">
        <v>11</v>
      </c>
      <c r="E23">
        <v>0.22</v>
      </c>
      <c r="F23">
        <v>1.6739999999999999</v>
      </c>
      <c r="G23" s="1" t="s">
        <v>53</v>
      </c>
      <c r="H23" s="1" t="s">
        <v>15</v>
      </c>
      <c r="I23" s="1" t="s">
        <v>16</v>
      </c>
      <c r="J23" s="1" t="s">
        <v>17</v>
      </c>
    </row>
    <row r="24" spans="1:10" x14ac:dyDescent="0.25">
      <c r="A24" s="1" t="s">
        <v>80</v>
      </c>
      <c r="B24" s="1" t="s">
        <v>81</v>
      </c>
      <c r="C24" s="1" t="s">
        <v>82</v>
      </c>
      <c r="D24" s="1" t="s">
        <v>83</v>
      </c>
      <c r="E24">
        <v>0.46</v>
      </c>
      <c r="F24">
        <v>3.8740000000000001</v>
      </c>
      <c r="G24" s="1" t="s">
        <v>53</v>
      </c>
      <c r="H24" s="1" t="s">
        <v>15</v>
      </c>
      <c r="I24" s="1" t="s">
        <v>16</v>
      </c>
      <c r="J24" s="1" t="s">
        <v>17</v>
      </c>
    </row>
    <row r="25" spans="1:10" x14ac:dyDescent="0.25">
      <c r="A25" s="1" t="s">
        <v>84</v>
      </c>
      <c r="B25" s="1" t="s">
        <v>85</v>
      </c>
      <c r="C25" s="1" t="s">
        <v>86</v>
      </c>
      <c r="D25" s="1" t="s">
        <v>87</v>
      </c>
      <c r="E25">
        <v>0.89</v>
      </c>
      <c r="F25">
        <v>5.1349999999999998</v>
      </c>
      <c r="G25" s="1" t="s">
        <v>14</v>
      </c>
      <c r="H25" s="1" t="s">
        <v>15</v>
      </c>
      <c r="I25" s="1" t="s">
        <v>88</v>
      </c>
      <c r="J25" s="1" t="s">
        <v>89</v>
      </c>
    </row>
    <row r="26" spans="1:10" x14ac:dyDescent="0.25">
      <c r="A26" s="1" t="s">
        <v>90</v>
      </c>
      <c r="B26" s="1" t="s">
        <v>91</v>
      </c>
      <c r="C26" s="1" t="s">
        <v>92</v>
      </c>
      <c r="D26" s="1" t="s">
        <v>93</v>
      </c>
      <c r="E26">
        <v>0.8</v>
      </c>
      <c r="F26">
        <v>1.2549999999999999</v>
      </c>
      <c r="G26" s="1" t="s">
        <v>14</v>
      </c>
      <c r="H26" s="1" t="s">
        <v>15</v>
      </c>
      <c r="I26" s="1" t="s">
        <v>88</v>
      </c>
      <c r="J26" s="1" t="s">
        <v>89</v>
      </c>
    </row>
    <row r="27" spans="1:10" x14ac:dyDescent="0.25">
      <c r="A27" s="1" t="s">
        <v>94</v>
      </c>
      <c r="B27" s="1" t="s">
        <v>95</v>
      </c>
      <c r="C27" s="1" t="s">
        <v>92</v>
      </c>
      <c r="D27" s="1" t="s">
        <v>93</v>
      </c>
      <c r="E27">
        <v>0.43</v>
      </c>
      <c r="F27">
        <v>0.78300000000000003</v>
      </c>
      <c r="G27" s="1" t="s">
        <v>14</v>
      </c>
      <c r="H27" s="1" t="s">
        <v>15</v>
      </c>
      <c r="I27" s="1" t="s">
        <v>88</v>
      </c>
      <c r="J27" s="1" t="s">
        <v>89</v>
      </c>
    </row>
    <row r="28" spans="1:10" x14ac:dyDescent="0.25">
      <c r="A28" s="1" t="s">
        <v>96</v>
      </c>
      <c r="B28" s="1" t="s">
        <v>97</v>
      </c>
      <c r="C28" s="1" t="s">
        <v>98</v>
      </c>
      <c r="D28" s="1" t="s">
        <v>92</v>
      </c>
      <c r="E28">
        <v>1.07</v>
      </c>
      <c r="F28">
        <v>5.2370000000000001</v>
      </c>
      <c r="G28" s="1" t="s">
        <v>14</v>
      </c>
      <c r="H28" s="1" t="s">
        <v>15</v>
      </c>
      <c r="I28" s="1" t="s">
        <v>88</v>
      </c>
      <c r="J28" s="1" t="s">
        <v>89</v>
      </c>
    </row>
    <row r="29" spans="1:10" x14ac:dyDescent="0.25">
      <c r="A29" s="1" t="s">
        <v>99</v>
      </c>
      <c r="B29" s="1" t="s">
        <v>100</v>
      </c>
      <c r="C29" s="1" t="s">
        <v>101</v>
      </c>
      <c r="D29" s="1" t="s">
        <v>102</v>
      </c>
      <c r="E29">
        <v>1.25</v>
      </c>
      <c r="F29">
        <v>2.9489999999999998</v>
      </c>
      <c r="G29" s="1" t="s">
        <v>14</v>
      </c>
      <c r="H29" s="1" t="s">
        <v>15</v>
      </c>
      <c r="I29" s="1" t="s">
        <v>88</v>
      </c>
      <c r="J29" s="1" t="s">
        <v>89</v>
      </c>
    </row>
    <row r="30" spans="1:10" x14ac:dyDescent="0.25">
      <c r="A30" s="1" t="s">
        <v>103</v>
      </c>
      <c r="B30" s="1" t="s">
        <v>104</v>
      </c>
      <c r="C30" s="1" t="s">
        <v>105</v>
      </c>
      <c r="D30" s="1" t="s">
        <v>100</v>
      </c>
      <c r="E30">
        <v>0.15</v>
      </c>
      <c r="F30">
        <v>3.859</v>
      </c>
      <c r="G30" s="1" t="s">
        <v>14</v>
      </c>
      <c r="H30" s="1" t="s">
        <v>15</v>
      </c>
      <c r="I30" s="1" t="s">
        <v>88</v>
      </c>
      <c r="J30" s="1" t="s">
        <v>89</v>
      </c>
    </row>
    <row r="31" spans="1:10" x14ac:dyDescent="0.25">
      <c r="A31" s="1" t="s">
        <v>106</v>
      </c>
      <c r="B31" s="1" t="s">
        <v>104</v>
      </c>
      <c r="C31" s="1" t="s">
        <v>100</v>
      </c>
      <c r="D31" s="1" t="s">
        <v>107</v>
      </c>
      <c r="E31">
        <v>0.83</v>
      </c>
      <c r="F31">
        <v>7.88</v>
      </c>
      <c r="G31" s="1" t="s">
        <v>14</v>
      </c>
      <c r="H31" s="1" t="s">
        <v>20</v>
      </c>
      <c r="I31" s="1" t="s">
        <v>88</v>
      </c>
      <c r="J31" s="1" t="s">
        <v>89</v>
      </c>
    </row>
    <row r="32" spans="1:10" x14ac:dyDescent="0.25">
      <c r="A32" s="1" t="s">
        <v>108</v>
      </c>
      <c r="B32" s="1" t="s">
        <v>107</v>
      </c>
      <c r="C32" s="1" t="s">
        <v>104</v>
      </c>
      <c r="D32" s="1" t="s">
        <v>109</v>
      </c>
      <c r="E32">
        <v>0.28999999999999998</v>
      </c>
      <c r="F32">
        <v>4.3259999999999996</v>
      </c>
      <c r="G32" s="1" t="s">
        <v>14</v>
      </c>
      <c r="H32" s="1" t="s">
        <v>20</v>
      </c>
      <c r="I32" s="1" t="s">
        <v>88</v>
      </c>
      <c r="J32" s="1" t="s">
        <v>89</v>
      </c>
    </row>
    <row r="33" spans="1:10" x14ac:dyDescent="0.25">
      <c r="A33" s="1" t="s">
        <v>110</v>
      </c>
      <c r="B33" s="1" t="s">
        <v>107</v>
      </c>
      <c r="C33" s="1" t="s">
        <v>109</v>
      </c>
      <c r="D33" s="1" t="s">
        <v>102</v>
      </c>
      <c r="E33">
        <v>0.33</v>
      </c>
      <c r="F33">
        <v>4.3259999999999996</v>
      </c>
      <c r="G33" s="1" t="s">
        <v>14</v>
      </c>
      <c r="H33" s="1" t="s">
        <v>15</v>
      </c>
      <c r="I33" s="1" t="s">
        <v>88</v>
      </c>
      <c r="J33" s="1" t="s">
        <v>89</v>
      </c>
    </row>
    <row r="34" spans="1:10" x14ac:dyDescent="0.25">
      <c r="A34" s="1" t="s">
        <v>111</v>
      </c>
      <c r="B34" s="1" t="s">
        <v>102</v>
      </c>
      <c r="C34" s="1" t="s">
        <v>107</v>
      </c>
      <c r="D34" s="1" t="s">
        <v>133</v>
      </c>
      <c r="E34">
        <v>0.76</v>
      </c>
      <c r="F34">
        <v>0.35299999999999998</v>
      </c>
      <c r="G34" s="1" t="s">
        <v>14</v>
      </c>
      <c r="H34" s="1" t="s">
        <v>15</v>
      </c>
      <c r="I34" s="1" t="s">
        <v>88</v>
      </c>
      <c r="J34" s="1" t="s">
        <v>89</v>
      </c>
    </row>
    <row r="35" spans="1:10" x14ac:dyDescent="0.25">
      <c r="A35" s="1" t="s">
        <v>112</v>
      </c>
      <c r="B35" s="1" t="s">
        <v>113</v>
      </c>
      <c r="C35" s="1" t="s">
        <v>92</v>
      </c>
      <c r="D35" s="1" t="s">
        <v>114</v>
      </c>
      <c r="E35">
        <v>1.02</v>
      </c>
      <c r="F35">
        <v>1.3480000000000001</v>
      </c>
      <c r="G35" s="1" t="s">
        <v>14</v>
      </c>
      <c r="H35" s="1" t="s">
        <v>15</v>
      </c>
      <c r="I35" s="1" t="s">
        <v>115</v>
      </c>
      <c r="J35" s="1" t="s">
        <v>89</v>
      </c>
    </row>
    <row r="36" spans="1:10" x14ac:dyDescent="0.25">
      <c r="A36" s="1" t="s">
        <v>116</v>
      </c>
      <c r="B36" s="1" t="s">
        <v>113</v>
      </c>
      <c r="C36" s="1" t="s">
        <v>92</v>
      </c>
      <c r="D36" s="1" t="s">
        <v>117</v>
      </c>
      <c r="E36">
        <v>0.55000000000000004</v>
      </c>
      <c r="F36">
        <v>2.0219999999999998</v>
      </c>
      <c r="G36" s="1" t="s">
        <v>14</v>
      </c>
      <c r="H36" s="1" t="s">
        <v>15</v>
      </c>
      <c r="I36" s="1" t="s">
        <v>115</v>
      </c>
      <c r="J36" s="1" t="s">
        <v>89</v>
      </c>
    </row>
    <row r="37" spans="1:10" x14ac:dyDescent="0.25">
      <c r="A37" s="1" t="s">
        <v>118</v>
      </c>
      <c r="B37" s="1" t="s">
        <v>119</v>
      </c>
      <c r="C37" s="1" t="s">
        <v>120</v>
      </c>
      <c r="D37" s="1" t="s">
        <v>121</v>
      </c>
      <c r="E37">
        <v>0.53</v>
      </c>
      <c r="F37">
        <v>6.5670000000000002</v>
      </c>
      <c r="G37" s="1" t="s">
        <v>41</v>
      </c>
      <c r="H37" s="1" t="s">
        <v>15</v>
      </c>
      <c r="I37" s="1" t="s">
        <v>88</v>
      </c>
      <c r="J37" s="1" t="s">
        <v>89</v>
      </c>
    </row>
    <row r="38" spans="1:10" x14ac:dyDescent="0.25">
      <c r="A38" s="1" t="s">
        <v>122</v>
      </c>
      <c r="B38" s="1" t="s">
        <v>123</v>
      </c>
      <c r="C38" s="1" t="s">
        <v>124</v>
      </c>
      <c r="D38" s="1" t="s">
        <v>120</v>
      </c>
      <c r="E38">
        <v>1.1399999999999999</v>
      </c>
      <c r="F38">
        <v>2.653</v>
      </c>
      <c r="G38" s="1" t="s">
        <v>41</v>
      </c>
      <c r="H38" s="1" t="s">
        <v>15</v>
      </c>
      <c r="I38" s="1" t="s">
        <v>88</v>
      </c>
      <c r="J38" s="1" t="s">
        <v>89</v>
      </c>
    </row>
    <row r="39" spans="1:10" x14ac:dyDescent="0.25">
      <c r="A39" s="1" t="s">
        <v>125</v>
      </c>
      <c r="B39" s="1" t="s">
        <v>126</v>
      </c>
      <c r="C39" s="1" t="s">
        <v>100</v>
      </c>
      <c r="D39" s="1" t="s">
        <v>127</v>
      </c>
      <c r="E39">
        <v>1.32</v>
      </c>
      <c r="F39">
        <v>0.34100000000000003</v>
      </c>
      <c r="G39" s="1" t="s">
        <v>41</v>
      </c>
      <c r="H39" s="1" t="s">
        <v>15</v>
      </c>
      <c r="I39" s="1" t="s">
        <v>88</v>
      </c>
      <c r="J39" s="1" t="s">
        <v>89</v>
      </c>
    </row>
    <row r="40" spans="1:10" x14ac:dyDescent="0.25">
      <c r="A40" s="1" t="s">
        <v>128</v>
      </c>
      <c r="B40" s="1" t="s">
        <v>129</v>
      </c>
      <c r="C40" s="1" t="s">
        <v>82</v>
      </c>
      <c r="D40" s="1" t="s">
        <v>130</v>
      </c>
      <c r="E40">
        <v>0.42</v>
      </c>
      <c r="F40">
        <v>2.6070000000000002</v>
      </c>
      <c r="G40" s="1" t="s">
        <v>53</v>
      </c>
      <c r="H40" s="1" t="s">
        <v>15</v>
      </c>
      <c r="I40" s="1" t="s">
        <v>88</v>
      </c>
      <c r="J40" s="1" t="s">
        <v>89</v>
      </c>
    </row>
    <row r="41" spans="1:10" x14ac:dyDescent="0.25">
      <c r="A41" s="1" t="s">
        <v>131</v>
      </c>
      <c r="B41" s="1" t="s">
        <v>161</v>
      </c>
      <c r="C41" s="1" t="s">
        <v>132</v>
      </c>
      <c r="D41" s="1" t="s">
        <v>107</v>
      </c>
      <c r="E41">
        <v>0.72</v>
      </c>
      <c r="F41">
        <v>0.23499999999999999</v>
      </c>
      <c r="G41" s="1" t="s">
        <v>53</v>
      </c>
      <c r="H41" s="1" t="s">
        <v>15</v>
      </c>
      <c r="I41" s="1" t="s">
        <v>88</v>
      </c>
      <c r="J41" s="1" t="s">
        <v>89</v>
      </c>
    </row>
    <row r="42" spans="1:10" x14ac:dyDescent="0.25">
      <c r="A42" s="1" t="s">
        <v>134</v>
      </c>
      <c r="B42" s="1" t="s">
        <v>135</v>
      </c>
      <c r="C42" s="1" t="s">
        <v>133</v>
      </c>
      <c r="D42" s="1" t="s">
        <v>136</v>
      </c>
      <c r="E42">
        <v>0.17</v>
      </c>
      <c r="F42">
        <v>0.32600000000000001</v>
      </c>
      <c r="G42" s="1" t="s">
        <v>14</v>
      </c>
      <c r="H42" s="1" t="s">
        <v>20</v>
      </c>
      <c r="I42" s="1" t="s">
        <v>88</v>
      </c>
      <c r="J42" s="1" t="s">
        <v>89</v>
      </c>
    </row>
    <row r="43" spans="1:10" x14ac:dyDescent="0.25">
      <c r="A43" s="1" t="s">
        <v>137</v>
      </c>
      <c r="B43" s="1" t="s">
        <v>138</v>
      </c>
      <c r="C43" s="1" t="s">
        <v>139</v>
      </c>
      <c r="D43" s="1" t="s">
        <v>140</v>
      </c>
      <c r="E43">
        <v>0.47</v>
      </c>
      <c r="F43">
        <v>6.5670000000000002</v>
      </c>
      <c r="G43" s="1" t="s">
        <v>53</v>
      </c>
      <c r="H43" s="1" t="s">
        <v>15</v>
      </c>
      <c r="I43" s="1" t="s">
        <v>88</v>
      </c>
      <c r="J43" s="1" t="s">
        <v>89</v>
      </c>
    </row>
    <row r="44" spans="1:10" x14ac:dyDescent="0.25">
      <c r="A44" s="1" t="s">
        <v>141</v>
      </c>
      <c r="B44" s="1" t="s">
        <v>142</v>
      </c>
      <c r="C44" s="1" t="s">
        <v>117</v>
      </c>
      <c r="D44" s="1" t="s">
        <v>143</v>
      </c>
      <c r="E44">
        <v>2.4</v>
      </c>
      <c r="F44">
        <v>1.52</v>
      </c>
      <c r="G44" s="1" t="s">
        <v>53</v>
      </c>
      <c r="H44" s="1" t="s">
        <v>20</v>
      </c>
      <c r="I44" s="1" t="s">
        <v>115</v>
      </c>
      <c r="J44" s="1" t="s">
        <v>89</v>
      </c>
    </row>
    <row r="45" spans="1:10" x14ac:dyDescent="0.25">
      <c r="A45" s="1" t="s">
        <v>144</v>
      </c>
      <c r="B45" s="1" t="s">
        <v>113</v>
      </c>
      <c r="C45" s="1" t="s">
        <v>143</v>
      </c>
      <c r="D45" s="1" t="s">
        <v>145</v>
      </c>
      <c r="E45">
        <v>0.47</v>
      </c>
      <c r="F45">
        <v>0.77</v>
      </c>
      <c r="G45" s="1" t="s">
        <v>53</v>
      </c>
      <c r="H45" s="1" t="s">
        <v>15</v>
      </c>
      <c r="I45" s="1" t="s">
        <v>115</v>
      </c>
      <c r="J45" s="1" t="s">
        <v>89</v>
      </c>
    </row>
    <row r="46" spans="1:10" x14ac:dyDescent="0.25">
      <c r="A46" s="1" t="s">
        <v>146</v>
      </c>
      <c r="B46" s="1" t="s">
        <v>113</v>
      </c>
      <c r="C46" s="1" t="s">
        <v>145</v>
      </c>
      <c r="D46" s="1" t="s">
        <v>35</v>
      </c>
      <c r="E46">
        <v>3.55</v>
      </c>
      <c r="F46">
        <v>1.173</v>
      </c>
      <c r="G46" s="1" t="s">
        <v>53</v>
      </c>
      <c r="H46" s="1" t="s">
        <v>20</v>
      </c>
      <c r="I46" s="1" t="s">
        <v>115</v>
      </c>
      <c r="J46" s="1" t="s">
        <v>89</v>
      </c>
    </row>
    <row r="47" spans="1:10" x14ac:dyDescent="0.25">
      <c r="A47" s="1" t="s">
        <v>147</v>
      </c>
      <c r="B47" s="1" t="s">
        <v>148</v>
      </c>
      <c r="C47" s="1" t="s">
        <v>82</v>
      </c>
      <c r="D47" s="1" t="s">
        <v>149</v>
      </c>
      <c r="E47">
        <v>0.33</v>
      </c>
      <c r="F47">
        <v>2.5990000000000002</v>
      </c>
      <c r="G47" s="1" t="s">
        <v>41</v>
      </c>
      <c r="H47" s="1" t="s">
        <v>15</v>
      </c>
      <c r="I47" s="1" t="s">
        <v>88</v>
      </c>
      <c r="J47" s="1" t="s">
        <v>89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H10"/>
  <sheetViews>
    <sheetView tabSelected="1" workbookViewId="0"/>
  </sheetViews>
  <sheetFormatPr defaultRowHeight="15" x14ac:dyDescent="0.25"/>
  <cols>
    <col min="3" max="3" width="28.7109375" customWidth="1"/>
    <col min="4" max="4" width="21.5703125" style="2" customWidth="1"/>
    <col min="5" max="5" width="6.5703125" customWidth="1"/>
    <col min="6" max="6" width="6.28515625" customWidth="1"/>
    <col min="7" max="7" width="26.7109375" customWidth="1"/>
    <col min="8" max="8" width="25.7109375" style="2" customWidth="1"/>
  </cols>
  <sheetData>
    <row r="3" spans="3:8" x14ac:dyDescent="0.25">
      <c r="D3" s="2" t="s">
        <v>160</v>
      </c>
      <c r="H3" s="2" t="s">
        <v>160</v>
      </c>
    </row>
    <row r="4" spans="3:8" x14ac:dyDescent="0.25">
      <c r="C4" s="3" t="s">
        <v>150</v>
      </c>
      <c r="D4" s="4">
        <f>SUMIF('draft-hepmpo-cfc-mar30-2023'!J2:J47,"MD",'draft-hepmpo-cfc-mar30-2023'!E2:E47)</f>
        <v>20.96</v>
      </c>
      <c r="G4" s="3" t="s">
        <v>155</v>
      </c>
      <c r="H4" s="4">
        <f>SUMIF('draft-hepmpo-cfc-mar30-2023'!J2:J47,"WV",'draft-hepmpo-cfc-mar30-2023'!E2:E47)</f>
        <v>19.89</v>
      </c>
    </row>
    <row r="5" spans="3:8" x14ac:dyDescent="0.25">
      <c r="C5" s="3"/>
      <c r="D5" s="4"/>
      <c r="G5" s="3"/>
      <c r="H5" s="4"/>
    </row>
    <row r="6" spans="3:8" x14ac:dyDescent="0.25">
      <c r="C6" s="3" t="s">
        <v>151</v>
      </c>
      <c r="D6" s="4">
        <f>SUMIFS('draft-hepmpo-cfc-mar30-2023'!E2:E47,'draft-hepmpo-cfc-mar30-2023'!J2:J47,"MD", 'draft-hepmpo-cfc-mar30-2023'!H2:H47,"Urban", 'draft-hepmpo-cfc-mar30-2023'!G2:G47,"Existing")</f>
        <v>4.99</v>
      </c>
      <c r="G6" s="3" t="s">
        <v>156</v>
      </c>
      <c r="H6" s="4">
        <f>SUMIFS('draft-hepmpo-cfc-mar30-2023'!E2:E47,'draft-hepmpo-cfc-mar30-2023'!J2:J47,"WV", 'draft-hepmpo-cfc-mar30-2023'!H2:H47,"Urban", 'draft-hepmpo-cfc-mar30-2023'!G2:G47,"Existing")</f>
        <v>7.2500000000000009</v>
      </c>
    </row>
    <row r="7" spans="3:8" x14ac:dyDescent="0.25">
      <c r="C7" s="3" t="s">
        <v>152</v>
      </c>
      <c r="D7" s="4">
        <f>SUMIFS('draft-hepmpo-cfc-mar30-2023'!E2:E47,'draft-hepmpo-cfc-mar30-2023'!J2:J47,"MD", 'draft-hepmpo-cfc-mar30-2023'!H2:H47,"Rural", 'draft-hepmpo-cfc-mar30-2023'!G2:G47,"Existing")</f>
        <v>1.8900000000000001</v>
      </c>
      <c r="G7" s="3" t="s">
        <v>157</v>
      </c>
      <c r="H7" s="4">
        <f>SUMIFS('draft-hepmpo-cfc-mar30-2023'!E2:E47,'draft-hepmpo-cfc-mar30-2023'!J2:J47,"WV", 'draft-hepmpo-cfc-mar30-2023'!H2:H47,"Rural", 'draft-hepmpo-cfc-mar30-2023'!G2:G47,"Existing")</f>
        <v>1.2899999999999998</v>
      </c>
    </row>
    <row r="8" spans="3:8" x14ac:dyDescent="0.25">
      <c r="C8" s="3"/>
      <c r="D8" s="4"/>
      <c r="G8" s="3"/>
      <c r="H8" s="4"/>
    </row>
    <row r="9" spans="3:8" x14ac:dyDescent="0.25">
      <c r="C9" s="3" t="s">
        <v>153</v>
      </c>
      <c r="D9" s="4">
        <f>SUMIFS('draft-hepmpo-cfc-mar30-2023'!E2:E47,'draft-hepmpo-cfc-mar30-2023'!J2:J47,"MD", 'draft-hepmpo-cfc-mar30-2023'!H2:H47,"Urban", 'draft-hepmpo-cfc-mar30-2023'!G2:G47,"&lt;&gt;"&amp;"Existing")</f>
        <v>11.930000000000001</v>
      </c>
      <c r="G9" s="3" t="s">
        <v>158</v>
      </c>
      <c r="H9" s="4">
        <f>SUMIFS('draft-hepmpo-cfc-mar30-2023'!E2:E47,'draft-hepmpo-cfc-mar30-2023'!J2:J47,"WV", 'draft-hepmpo-cfc-mar30-2023'!H2:H47,"Urban", 'draft-hepmpo-cfc-mar30-2023'!G2:G47,"&lt;&gt;"&amp;"Existing")</f>
        <v>5.3999999999999995</v>
      </c>
    </row>
    <row r="10" spans="3:8" x14ac:dyDescent="0.25">
      <c r="C10" s="3" t="s">
        <v>154</v>
      </c>
      <c r="D10" s="4">
        <f>SUMIFS('draft-hepmpo-cfc-mar30-2023'!E2:E47,'draft-hepmpo-cfc-mar30-2023'!J2:J47,"MD", 'draft-hepmpo-cfc-mar30-2023'!H2:H47,"Rural", 'draft-hepmpo-cfc-mar30-2023'!G2:G47,"&lt;&gt;"&amp;"Existing")</f>
        <v>2.1500000000000004</v>
      </c>
      <c r="G10" s="3" t="s">
        <v>159</v>
      </c>
      <c r="H10" s="4">
        <f>SUMIFS('draft-hepmpo-cfc-mar30-2023'!E2:E47,'draft-hepmpo-cfc-mar30-2023'!J2:J47,"WV", 'draft-hepmpo-cfc-mar30-2023'!H2:H47,"Rural", 'draft-hepmpo-cfc-mar30-2023'!G2:G47,"&lt;&gt;"&amp;"Existing")</f>
        <v>5.9499999999999993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o E A A B Q S w M E F A A C A A g A A D 1 + V j x q g m O l A A A A 9 g A A A B I A H A B D b 2 5 m a W c v U G F j a 2 F n Z S 5 4 b W w g o h g A K K A U A A A A A A A A A A A A A A A A A A A A A A A A A A A A h Y 9 B D o I w F E S v Q r q n L Z g Y J J + y c C u J C d G 4 J a V C I 3 w M L Z a 7 u f B I X k G M o u 5 c z s y b Z O Z + v U E 6 t o 1 3 U b 3 R H S Y k o J x 4 C m V X a q w S M t i j H 5 F U w L a Q p 6 J S 3 g S j i U e j E 1 J b e 4 4 Z c 8 5 R t 6 B d X 7 G Q 8 4 A d s k 0 u a 9 U W v k Z j C 5 S K f F r l / x Y R s H + N E S E N e E R X 0 Z J y Y L M J m c Y v E E 5 7 n + m P C e u h s U O v h E J / l w O b J b D 3 B / E A U E s D B B Q A A g A I A A A 9 f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A P X 5 W + j l t j Y M B A A D c A g A A E w A c A E Z v c m 1 1 b G F z L 1 N l Y 3 R p b 2 4 x L m 0 g o h g A K K A U A A A A A A A A A A A A A A A A A A A A A A A A A A A A f Z J N a x s x E I b v B v 8 H o V x s k M w 6 o Y U 0 7 K E 4 K W 2 h p c W + Z c u i 1 c 7 a a v W x j E Y h r s l / r 1 w v S Y q X 6 i L p f Y Z X 8 6 E I m k z w b H 3 a l z f T y X Q S d w q h Z R e 8 R d W R 3 E H v + i B 1 p 6 V T e F X I y + L y i r O S W a D p h O W 1 D g k 1 Z G U V H x a 3 Q S c H n m Y f j I X F K n j K l z j j d + + q H n 9 W z S + U v 0 1 / X Q 2 2 H Y L Z 7 k h G S u 2 + q u v P n 7 5 I j Y a M V v Y Z p r 5 V B L H S 8 U H C Y x + Q Z J + a 6 j / 5 L X I o n 4 v 7 W 7 D G G Q I s u e C C r Y J N z s d y W Q h 2 5 3 V o j d + W b 9 8 U x V K w 7 y k Q r G l v o X w 5 L r 4 G D z / m 4 l T o B f + G w W X W s o + g W s B 4 7 M N G N T l w I I M + O / V E s P t B f 2 / t O p e k M J a E 6 b X l a q f 8 N j t u 9 j 2 8 2 G 1 Q + d g F d K e U j z D O R t 4 X h w M 3 b U 3 w S L k + y m H s e H 4 S 7 M A x J I L a K w d n K F L d Z a s x n c K Z 6 v I o 1 f b Z x S f X A P 4 l w 4 T q q A O O 8 e P 9 z C 5 h o 3 y N C Z U 9 Y z o k T / u R v P I H q P P A / n V 7 m k 8 n x o 9 2 8 u Y P U E s B A i 0 A F A A C A A g A A D 1 + V j x q g m O l A A A A 9 g A A A B I A A A A A A A A A A A A A A A A A A A A A A E N v b m Z p Z y 9 Q Y W N r Y W d l L n h t b F B L A Q I t A B Q A A g A I A A A 9 f l Y P y u m r p A A A A O k A A A A T A A A A A A A A A A A A A A A A A P E A A A B b Q 2 9 u d G V u d F 9 U e X B l c 1 0 u e G 1 s U E s B A i 0 A F A A C A A g A A D 1 + V v o 5 b Y 2 D A Q A A 3 A I A A B M A A A A A A A A A A A A A A A A A 4 g E A A E Z v c m 1 1 b G F z L 1 N l Y 3 R p b 2 4 x L m 1 Q S w U G A A A A A A M A A w D C A A A A s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g 8 A A A A A A A B A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y Y W Z 0 L W h l c G 1 w b y 1 j Z m M t b W F y M z A t M j A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R y Y W Z 0 X 2 h l c G 1 w b 1 9 j Z m N f b W F y M z B f M j A y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z M F Q x M T o 0 M D o w M C 4 2 M j Y 1 M j E 0 W i I g L z 4 8 R W 5 0 c n k g V H l w Z T 0 i R m l s b E N v b H V t b l R 5 c G V z I i B W Y W x 1 Z T 0 i c 0 J n W U d C Z 1 V G Q m d Z R 0 J n P T 0 i I C 8 + P E V u d H J 5 I F R 5 c G U 9 I k Z p b G x D b 2 x 1 b W 5 O Y W 1 l c y I g V m F s d W U 9 I n N b J n F 1 b 3 Q 7 a W R f d G V 4 d C Z x d W 9 0 O y w m c X V v d D t y b 3 V 0 Z V 9 u Y W 1 l J n F 1 b 3 Q 7 L C Z x d W 9 0 O 3 N 0 X 2 Z y b 2 0 m c X V v d D s s J n F 1 b 3 Q 7 c 3 R f d G 8 m c X V v d D s s J n F 1 b 3 Q 7 b W l s Z W F n Z S Z x d W 9 0 O y w m c X V v d D t m c m V p Z 2 h 0 X 3 N j b 3 J l J n F 1 b 3 Q 7 L C Z x d W 9 0 O 3 R 5 c G U m c X V v d D s s J n F 1 b 3 Q 7 d X J i Y W 5 f c n V y Y W w m c X V v d D s s J n F 1 b 3 Q 7 Y 2 9 1 b n R 5 J n F 1 b 3 Q 7 L C Z x d W 9 0 O 3 N 0 Y X R l X 2 N v Z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H J h Z n Q t a G V w b X B v L W N m Y y 1 t Y X I z M C 0 y M D I z L 0 F 1 d G 9 S Z W 1 v d m V k Q 2 9 s d W 1 u c z E u e 2 l k X 3 R l e H Q s M H 0 m c X V v d D s s J n F 1 b 3 Q 7 U 2 V j d G l v b j E v Z H J h Z n Q t a G V w b X B v L W N m Y y 1 t Y X I z M C 0 y M D I z L 0 F 1 d G 9 S Z W 1 v d m V k Q 2 9 s d W 1 u c z E u e 3 J v d X R l X 2 5 h b W U s M X 0 m c X V v d D s s J n F 1 b 3 Q 7 U 2 V j d G l v b j E v Z H J h Z n Q t a G V w b X B v L W N m Y y 1 t Y X I z M C 0 y M D I z L 0 F 1 d G 9 S Z W 1 v d m V k Q 2 9 s d W 1 u c z E u e 3 N 0 X 2 Z y b 2 0 s M n 0 m c X V v d D s s J n F 1 b 3 Q 7 U 2 V j d G l v b j E v Z H J h Z n Q t a G V w b X B v L W N m Y y 1 t Y X I z M C 0 y M D I z L 0 F 1 d G 9 S Z W 1 v d m V k Q 2 9 s d W 1 u c z E u e 3 N 0 X 3 R v L D N 9 J n F 1 b 3 Q 7 L C Z x d W 9 0 O 1 N l Y 3 R p b 2 4 x L 2 R y Y W Z 0 L W h l c G 1 w b y 1 j Z m M t b W F y M z A t M j A y M y 9 B d X R v U m V t b 3 Z l Z E N v b H V t b n M x L n t t a W x l Y W d l L D R 9 J n F 1 b 3 Q 7 L C Z x d W 9 0 O 1 N l Y 3 R p b 2 4 x L 2 R y Y W Z 0 L W h l c G 1 w b y 1 j Z m M t b W F y M z A t M j A y M y 9 B d X R v U m V t b 3 Z l Z E N v b H V t b n M x L n t m c m V p Z 2 h 0 X 3 N j b 3 J l L D V 9 J n F 1 b 3 Q 7 L C Z x d W 9 0 O 1 N l Y 3 R p b 2 4 x L 2 R y Y W Z 0 L W h l c G 1 w b y 1 j Z m M t b W F y M z A t M j A y M y 9 B d X R v U m V t b 3 Z l Z E N v b H V t b n M x L n t 0 e X B l L D Z 9 J n F 1 b 3 Q 7 L C Z x d W 9 0 O 1 N l Y 3 R p b 2 4 x L 2 R y Y W Z 0 L W h l c G 1 w b y 1 j Z m M t b W F y M z A t M j A y M y 9 B d X R v U m V t b 3 Z l Z E N v b H V t b n M x L n t 1 c m J h b l 9 y d X J h b C w 3 f S Z x d W 9 0 O y w m c X V v d D t T Z W N 0 a W 9 u M S 9 k c m F m d C 1 o Z X B t c G 8 t Y 2 Z j L W 1 h c j M w L T I w M j M v Q X V 0 b 1 J l b W 9 2 Z W R D b 2 x 1 b W 5 z M S 5 7 Y 2 9 1 b n R 5 L D h 9 J n F 1 b 3 Q 7 L C Z x d W 9 0 O 1 N l Y 3 R p b 2 4 x L 2 R y Y W Z 0 L W h l c G 1 w b y 1 j Z m M t b W F y M z A t M j A y M y 9 B d X R v U m V t b 3 Z l Z E N v b H V t b n M x L n t z d G F 0 Z V 9 j b 2 R l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k c m F m d C 1 o Z X B t c G 8 t Y 2 Z j L W 1 h c j M w L T I w M j M v Q X V 0 b 1 J l b W 9 2 Z W R D b 2 x 1 b W 5 z M S 5 7 a W R f d G V 4 d C w w f S Z x d W 9 0 O y w m c X V v d D t T Z W N 0 a W 9 u M S 9 k c m F m d C 1 o Z X B t c G 8 t Y 2 Z j L W 1 h c j M w L T I w M j M v Q X V 0 b 1 J l b W 9 2 Z W R D b 2 x 1 b W 5 z M S 5 7 c m 9 1 d G V f b m F t Z S w x f S Z x d W 9 0 O y w m c X V v d D t T Z W N 0 a W 9 u M S 9 k c m F m d C 1 o Z X B t c G 8 t Y 2 Z j L W 1 h c j M w L T I w M j M v Q X V 0 b 1 J l b W 9 2 Z W R D b 2 x 1 b W 5 z M S 5 7 c 3 R f Z n J v b S w y f S Z x d W 9 0 O y w m c X V v d D t T Z W N 0 a W 9 u M S 9 k c m F m d C 1 o Z X B t c G 8 t Y 2 Z j L W 1 h c j M w L T I w M j M v Q X V 0 b 1 J l b W 9 2 Z W R D b 2 x 1 b W 5 z M S 5 7 c 3 R f d G 8 s M 3 0 m c X V v d D s s J n F 1 b 3 Q 7 U 2 V j d G l v b j E v Z H J h Z n Q t a G V w b X B v L W N m Y y 1 t Y X I z M C 0 y M D I z L 0 F 1 d G 9 S Z W 1 v d m V k Q 2 9 s d W 1 u c z E u e 2 1 p b G V h Z 2 U s N H 0 m c X V v d D s s J n F 1 b 3 Q 7 U 2 V j d G l v b j E v Z H J h Z n Q t a G V w b X B v L W N m Y y 1 t Y X I z M C 0 y M D I z L 0 F 1 d G 9 S Z W 1 v d m V k Q 2 9 s d W 1 u c z E u e 2 Z y Z W l n a H R f c 2 N v c m U s N X 0 m c X V v d D s s J n F 1 b 3 Q 7 U 2 V j d G l v b j E v Z H J h Z n Q t a G V w b X B v L W N m Y y 1 t Y X I z M C 0 y M D I z L 0 F 1 d G 9 S Z W 1 v d m V k Q 2 9 s d W 1 u c z E u e 3 R 5 c G U s N n 0 m c X V v d D s s J n F 1 b 3 Q 7 U 2 V j d G l v b j E v Z H J h Z n Q t a G V w b X B v L W N m Y y 1 t Y X I z M C 0 y M D I z L 0 F 1 d G 9 S Z W 1 v d m V k Q 2 9 s d W 1 u c z E u e 3 V y Y m F u X 3 J 1 c m F s L D d 9 J n F 1 b 3 Q 7 L C Z x d W 9 0 O 1 N l Y 3 R p b 2 4 x L 2 R y Y W Z 0 L W h l c G 1 w b y 1 j Z m M t b W F y M z A t M j A y M y 9 B d X R v U m V t b 3 Z l Z E N v b H V t b n M x L n t j b 3 V u d H k s O H 0 m c X V v d D s s J n F 1 b 3 Q 7 U 2 V j d G l v b j E v Z H J h Z n Q t a G V w b X B v L W N m Y y 1 t Y X I z M C 0 y M D I z L 0 F 1 d G 9 S Z W 1 v d m V k Q 2 9 s d W 1 u c z E u e 3 N 0 Y X R l X 2 N v Z G U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R y Y W Z 0 L W h l c G 1 w b y 1 j Z m M t b W F y M z A t M j A y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c m F m d C 1 o Z X B t c G 8 t Y 2 Z j L W 1 h c j M w L T I w M j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J h Z n Q t a G V w b X B v L W N m Y y 1 t Y X I z M C 0 y M D I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7 f + J I n I y B O n m S U W t N 6 O U A A A A A A A g A A A A A A A 2 Y A A M A A A A A Q A A A A V u 8 y E o e M / j 6 t K P + E Q i g c U Q A A A A A E g A A A o A A A A B A A A A B L i 2 f 4 H 7 z O y U f G L T G n w l q p U A A A A C 3 g 5 W O w z 6 8 8 V J B A v C q h G U / x 4 N W 0 e Z u p 3 + v u c U P e B S Z F 9 H y P f D X 5 6 E H I a D g p W U 9 L E y q G Y B 8 S c H y a 0 5 X l g K A c 7 E t H + S j A C U t b I t G E H B A p 1 X l K F A A A A K v W K g / X e P d 4 y Y k + e F u f R G g 6 H K u O < / D a t a M a s h u p > 
</file>

<file path=customXml/itemProps1.xml><?xml version="1.0" encoding="utf-8"?>
<ds:datastoreItem xmlns:ds="http://schemas.openxmlformats.org/officeDocument/2006/customXml" ds:itemID="{7D7B38CB-DE45-49D2-9E9A-3B6DA31A638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draft-hepmpo-cfc-mar30-2023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Kehler, Brooks</dc:creator>
  <cp:lastModifiedBy>Kehler, Brooks</cp:lastModifiedBy>
  <dcterms:created xsi:type="dcterms:W3CDTF">2015-06-05T18:17:20Z</dcterms:created>
  <dcterms:modified xsi:type="dcterms:W3CDTF">2023-03-31T16:34:30Z</dcterms:modified>
</cp:coreProperties>
</file>